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Qsync\HP\anatomy\file\excel\"/>
    </mc:Choice>
  </mc:AlternateContent>
  <xr:revisionPtr revIDLastSave="0" documentId="8_{6704E61B-A373-40A5-9B95-82D2159F1524}" xr6:coauthVersionLast="31" xr6:coauthVersionMax="31" xr10:uidLastSave="{00000000-0000-0000-0000-000000000000}"/>
  <bookViews>
    <workbookView xWindow="-30" yWindow="45" windowWidth="10665" windowHeight="8025" xr2:uid="{00000000-000D-0000-FFFF-FFFF00000000}"/>
  </bookViews>
  <sheets>
    <sheet name="設備" sheetId="15" r:id="rId1"/>
    <sheet name="事業区分" sheetId="13" r:id="rId2"/>
    <sheet name="補助率" sheetId="14" r:id="rId3"/>
    <sheet name="作成要領" sheetId="11" r:id="rId4"/>
  </sheets>
  <definedNames>
    <definedName name="_xlnm._FilterDatabase" localSheetId="0" hidden="1">設備!$B$5:$AC$15</definedName>
    <definedName name="へき地・離島診療支援システム設備">事業区分!#REF!</definedName>
    <definedName name="へき地医療拠点病院設備">事業区分!#REF!</definedName>
    <definedName name="へき地患者輸送車_艇_">事業区分!#REF!</definedName>
    <definedName name="へき地巡回診療車_船_">事業区分!#REF!</definedName>
    <definedName name="へき地診療所">事業区分!#REF!</definedName>
    <definedName name="へき地保健指導所設備">事業区分!#REF!</definedName>
    <definedName name="医師が不足する地域における若手医師等のキャリア形成支援設備">事業区分!#REF!</definedName>
    <definedName name="奄美群島医療施設設備">事業区分!#REF!</definedName>
    <definedName name="遠隔医療設備">事業区分!#REF!</definedName>
    <definedName name="沖施縄設医設療備">事業区分!#REF!</definedName>
    <definedName name="過疎地域等特定診療所設備">事業区分!#REF!</definedName>
    <definedName name="産科医療機関設備">事業区分!#REF!</definedName>
    <definedName name="死亡時画像診断システム等設備">事業区分!#REF!</definedName>
    <definedName name="実践的手術手技向上研修実施機関設備">事業区分!$D$7</definedName>
    <definedName name="分設娩備取扱施設">事業区分!#REF!</definedName>
    <definedName name="離島歯科巡回診療設備">事業区分!#REF!</definedName>
    <definedName name="離島等患者宿泊施設設備">事業区分!#REF!</definedName>
    <definedName name="臨床研修病院支援システム設備">事業区分!#REF!</definedName>
  </definedNames>
  <calcPr calcId="179017"/>
</workbook>
</file>

<file path=xl/calcChain.xml><?xml version="1.0" encoding="utf-8"?>
<calcChain xmlns="http://schemas.openxmlformats.org/spreadsheetml/2006/main">
  <c r="I15" i="15" l="1"/>
  <c r="I14" i="15"/>
  <c r="I13" i="15"/>
  <c r="I12" i="15"/>
  <c r="I11" i="15"/>
  <c r="I10" i="15"/>
  <c r="I9" i="15"/>
  <c r="I8" i="15"/>
  <c r="I7" i="15"/>
  <c r="T15" i="15" l="1"/>
  <c r="Q15" i="15"/>
  <c r="L15" i="15"/>
  <c r="T14" i="15"/>
  <c r="Q14" i="15"/>
  <c r="L14" i="15"/>
  <c r="T13" i="15"/>
  <c r="Q13" i="15"/>
  <c r="T12" i="15"/>
  <c r="Q12" i="15"/>
  <c r="L12" i="15"/>
  <c r="L13" i="15" l="1"/>
  <c r="T11" i="15"/>
  <c r="Q11" i="15"/>
  <c r="L11" i="15"/>
  <c r="T10" i="15"/>
  <c r="Q10" i="15"/>
  <c r="L10" i="15"/>
  <c r="T9" i="15"/>
  <c r="Q9" i="15"/>
  <c r="L9" i="15"/>
  <c r="T8" i="15"/>
  <c r="Q8" i="15"/>
  <c r="L8" i="15"/>
  <c r="T7" i="15"/>
  <c r="Q7" i="15"/>
  <c r="L7" i="15"/>
  <c r="T6" i="15"/>
  <c r="Q6" i="15"/>
  <c r="I6" i="15"/>
  <c r="L6" i="15" s="1"/>
  <c r="A8" i="13" l="1"/>
  <c r="A7" i="13"/>
  <c r="K12" i="15" l="1"/>
  <c r="K15" i="15"/>
  <c r="K14" i="15"/>
  <c r="K13" i="15"/>
  <c r="K10" i="15"/>
  <c r="K6" i="15"/>
  <c r="K7" i="15"/>
  <c r="K8" i="15"/>
  <c r="K11" i="15"/>
  <c r="K9" i="15"/>
  <c r="V6" i="15" l="1"/>
  <c r="W6" i="15"/>
  <c r="Z6" i="15"/>
  <c r="AA6" i="15" s="1"/>
  <c r="Z10" i="15"/>
  <c r="AA10" i="15" s="1"/>
  <c r="V10" i="15"/>
  <c r="W10" i="15"/>
  <c r="W15" i="15"/>
  <c r="Z15" i="15"/>
  <c r="AA15" i="15" s="1"/>
  <c r="V15" i="15"/>
  <c r="V8" i="15"/>
  <c r="W8" i="15"/>
  <c r="Z8" i="15"/>
  <c r="AA8" i="15" s="1"/>
  <c r="V12" i="15"/>
  <c r="W12" i="15"/>
  <c r="Z12" i="15"/>
  <c r="AA12" i="15" s="1"/>
  <c r="W13" i="15"/>
  <c r="V13" i="15"/>
  <c r="Z13" i="15"/>
  <c r="AA13" i="15" s="1"/>
  <c r="W11" i="15"/>
  <c r="V11" i="15"/>
  <c r="Z11" i="15"/>
  <c r="AA11" i="15" s="1"/>
  <c r="V14" i="15"/>
  <c r="W14" i="15"/>
  <c r="Z14" i="15"/>
  <c r="AA14" i="15" s="1"/>
  <c r="W9" i="15"/>
  <c r="V9" i="15"/>
  <c r="Z9" i="15"/>
  <c r="AA9" i="15" s="1"/>
  <c r="V7" i="15"/>
  <c r="Z7" i="15" s="1"/>
  <c r="AA7" i="15" s="1"/>
  <c r="W7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K1" authorId="0" shapeId="0" xr:uid="{00000000-0006-0000-0000-000001000000}">
      <text>
        <r>
          <rPr>
            <sz val="10"/>
            <color indexed="81"/>
            <rFont val="ＭＳ ゴシック"/>
            <family val="3"/>
            <charset val="128"/>
          </rPr>
          <t>プルダウンから選択</t>
        </r>
      </text>
    </comment>
    <comment ref="H3" authorId="0" shapeId="0" xr:uid="{00000000-0006-0000-0000-000002000000}">
      <text>
        <r>
          <rPr>
            <sz val="10"/>
            <color indexed="81"/>
            <rFont val="ＭＳ ゴシック"/>
            <family val="3"/>
            <charset val="128"/>
          </rPr>
          <t>交付要綱３（交付の対象）の該当する番号を選択</t>
        </r>
      </text>
    </comment>
    <comment ref="AE3" authorId="0" shapeId="0" xr:uid="{00000000-0006-0000-0000-000003000000}">
      <text>
        <r>
          <rPr>
            <sz val="9"/>
            <color indexed="81"/>
            <rFont val="ＭＳ ゴシック"/>
            <family val="3"/>
            <charset val="128"/>
          </rPr>
          <t>品名が複数ある場合は品名を全て列挙すること</t>
        </r>
      </text>
    </comment>
    <comment ref="H6" authorId="0" shapeId="0" xr:uid="{00000000-0006-0000-0000-000004000000}">
      <text>
        <r>
          <rPr>
            <sz val="10"/>
            <color indexed="81"/>
            <rFont val="ＭＳ ゴシック"/>
            <family val="3"/>
            <charset val="128"/>
          </rPr>
          <t>交付要綱３（交付の対象）の該当する番号を選択</t>
        </r>
      </text>
    </comment>
    <comment ref="AE6" authorId="0" shapeId="0" xr:uid="{00000000-0006-0000-0000-000005000000}">
      <text>
        <r>
          <rPr>
            <sz val="9"/>
            <color indexed="81"/>
            <rFont val="ＭＳ ゴシック"/>
            <family val="3"/>
            <charset val="128"/>
          </rPr>
          <t>品名が複数ある場合は品名を全て列挙すること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C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（　）は名前の管理で無効となるため「_」に置き換える。
例：「（船）」→「_船_」</t>
        </r>
      </text>
    </comment>
  </commentList>
</comments>
</file>

<file path=xl/sharedStrings.xml><?xml version="1.0" encoding="utf-8"?>
<sst xmlns="http://schemas.openxmlformats.org/spreadsheetml/2006/main" count="109" uniqueCount="93">
  <si>
    <t>Ａ</t>
  </si>
  <si>
    <t>Ｂ</t>
  </si>
  <si>
    <t>Ａ－Ｂ＝Ｃ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</si>
  <si>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</si>
  <si>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</si>
  <si>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</si>
  <si>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</si>
  <si>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</si>
  <si>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</si>
  <si>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</si>
  <si>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</si>
  <si>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</si>
  <si>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Ｋ－Ｌ＝Ｍ</t>
  </si>
  <si>
    <t>都道府県</t>
  </si>
  <si>
    <t>交付申請年月日･番号</t>
  </si>
  <si>
    <t>補助事業者名</t>
  </si>
  <si>
    <t>総事業費</t>
  </si>
  <si>
    <t>差引事業費</t>
  </si>
  <si>
    <t>交付決定年月日・番号</t>
  </si>
  <si>
    <t>市町村名</t>
  </si>
  <si>
    <t>円</t>
  </si>
  <si>
    <t>提出年月日・番号</t>
    <rPh sb="0" eb="2">
      <t>テイシュツ</t>
    </rPh>
    <phoneticPr fontId="2"/>
  </si>
  <si>
    <t>優先
順位</t>
    <rPh sb="0" eb="2">
      <t>ユウセン</t>
    </rPh>
    <rPh sb="3" eb="5">
      <t>ジュンイ</t>
    </rPh>
    <phoneticPr fontId="2"/>
  </si>
  <si>
    <t>区分</t>
  </si>
  <si>
    <t>種目</t>
    <rPh sb="0" eb="1">
      <t>タネ</t>
    </rPh>
    <rPh sb="1" eb="2">
      <t>メ</t>
    </rPh>
    <phoneticPr fontId="2"/>
  </si>
  <si>
    <t>施設名</t>
  </si>
  <si>
    <t>開設者</t>
  </si>
  <si>
    <t>寄付金その他の収入額</t>
  </si>
  <si>
    <t>基準額</t>
  </si>
  <si>
    <t>選定額</t>
  </si>
  <si>
    <t>国庫補助交付決定額</t>
  </si>
  <si>
    <t>国庫補助受入済額</t>
  </si>
  <si>
    <t>国庫補助交付確定額</t>
  </si>
  <si>
    <t>差引過△不足額</t>
  </si>
  <si>
    <t>所在地</t>
  </si>
  <si>
    <t>品名</t>
    <rPh sb="0" eb="1">
      <t>シナ</t>
    </rPh>
    <rPh sb="1" eb="2">
      <t>メイ</t>
    </rPh>
    <phoneticPr fontId="2"/>
  </si>
  <si>
    <t>対象経費の
支出予定額</t>
    <phoneticPr fontId="2"/>
  </si>
  <si>
    <t>都道府県
補助額</t>
    <phoneticPr fontId="2"/>
  </si>
  <si>
    <t>国庫補助
基本額</t>
    <phoneticPr fontId="2"/>
  </si>
  <si>
    <t>国庫補助
所要額</t>
    <phoneticPr fontId="2"/>
  </si>
  <si>
    <t>１区分</t>
  </si>
  <si>
    <t>２種目</t>
  </si>
  <si>
    <t>５補助率</t>
  </si>
  <si>
    <t>医療機器整備費</t>
  </si>
  <si>
    <t>患者輸送艇</t>
  </si>
  <si>
    <t>患者輸送用雪上車</t>
  </si>
  <si>
    <t>医師往診用小型雪上車</t>
  </si>
  <si>
    <t>巡回診療車</t>
  </si>
  <si>
    <t>巡回診療船</t>
  </si>
  <si>
    <t>遠隔型離島用設備</t>
  </si>
  <si>
    <t>近接型離島用設備</t>
  </si>
  <si>
    <t>歯科医療機器等整備費</t>
  </si>
  <si>
    <t>遠隔医療設備整備費</t>
  </si>
  <si>
    <t>情報通信機器</t>
  </si>
  <si>
    <t>初度設備費</t>
  </si>
  <si>
    <t>巡回診療用雪上車</t>
    <phoneticPr fontId="2"/>
  </si>
  <si>
    <t>歯科巡回診療車</t>
    <phoneticPr fontId="2"/>
  </si>
  <si>
    <t>２「選定額」欄には、（Ｄ）と（Ｅ）を比較して少ない方の額を記入すること。</t>
  </si>
  <si>
    <t>３「国庫補助基本額」欄は、次により記入すること。</t>
  </si>
  <si>
    <t>（４）交付要綱４（交付額の算定方法）（４）に掲げる事業</t>
  </si>
  <si>
    <t>４「国庫補助所要額」欄は次により記入すること。</t>
  </si>
  <si>
    <t>ただし、それぞれの事業について施設ごとに１，０００円未満の端数が生じた場合には、これを切捨てるものとする。</t>
  </si>
  <si>
    <t>（３）交付要綱４（４）に掲げる事業</t>
  </si>
  <si>
    <t>(注)１「区分」欄には、交付の対象となる事業の名称及び施設名を記載すること。</t>
    <phoneticPr fontId="2"/>
  </si>
  <si>
    <t>（Ｃ）と（Ｆ）を比較して少ない方の額に補助率を乗じて得た額と（Ｇ）とを比較して少ない方の額</t>
    <phoneticPr fontId="2"/>
  </si>
  <si>
    <t>（Ｈ）欄に記載された額</t>
    <phoneticPr fontId="2"/>
  </si>
  <si>
    <t>国庫補助基本額算出方法</t>
    <rPh sb="0" eb="2">
      <t>コッコ</t>
    </rPh>
    <rPh sb="2" eb="4">
      <t>ホジョ</t>
    </rPh>
    <rPh sb="4" eb="7">
      <t>キホンガク</t>
    </rPh>
    <rPh sb="7" eb="9">
      <t>サンシュツ</t>
    </rPh>
    <rPh sb="9" eb="11">
      <t>ホウホウ</t>
    </rPh>
    <phoneticPr fontId="2"/>
  </si>
  <si>
    <t>補助率</t>
    <rPh sb="0" eb="3">
      <t>ホジョリツ</t>
    </rPh>
    <phoneticPr fontId="2"/>
  </si>
  <si>
    <t>２　種目</t>
    <rPh sb="2" eb="4">
      <t>シュモク</t>
    </rPh>
    <phoneticPr fontId="2"/>
  </si>
  <si>
    <t>３　交付の対象</t>
    <rPh sb="2" eb="4">
      <t>コウフ</t>
    </rPh>
    <rPh sb="5" eb="7">
      <t>タイショウ</t>
    </rPh>
    <phoneticPr fontId="2"/>
  </si>
  <si>
    <t>４（交付額の算定方法）（３）に掲げる事業：3</t>
    <phoneticPr fontId="2"/>
  </si>
  <si>
    <t>４（交付額の算定方法）（１）に掲げる事業：1</t>
    <phoneticPr fontId="2"/>
  </si>
  <si>
    <t>４（交付額の算定方法）（２）に掲げる事業：2</t>
    <phoneticPr fontId="2"/>
  </si>
  <si>
    <t>４（交付額の算定方法）（４）に掲げる事業：4</t>
    <phoneticPr fontId="2"/>
  </si>
  <si>
    <t>４（交付額の算定方法）（５）に掲げる事業：5</t>
    <phoneticPr fontId="2"/>
  </si>
  <si>
    <t>患者輸送車</t>
    <phoneticPr fontId="2"/>
  </si>
  <si>
    <t>１　区分</t>
    <phoneticPr fontId="2"/>
  </si>
  <si>
    <t>交付の対象</t>
    <rPh sb="0" eb="2">
      <t>コウフ</t>
    </rPh>
    <rPh sb="3" eb="5">
      <t>タイショウ</t>
    </rPh>
    <phoneticPr fontId="2"/>
  </si>
  <si>
    <t>医療機器整備費（沖縄県）</t>
    <rPh sb="8" eb="11">
      <t>オキナワケン</t>
    </rPh>
    <phoneticPr fontId="2"/>
  </si>
  <si>
    <t>保健師用自動車（沖縄県）</t>
    <rPh sb="8" eb="11">
      <t>オキナワケン</t>
    </rPh>
    <phoneticPr fontId="2"/>
  </si>
  <si>
    <t>保健師用自動車</t>
    <phoneticPr fontId="2"/>
  </si>
  <si>
    <t>実践的手術手技向上研修実施機関設備</t>
  </si>
  <si>
    <t>実践的手術手技向上研修実施機関設備</t>
    <phoneticPr fontId="2"/>
  </si>
  <si>
    <t>（１８）_ア</t>
  </si>
  <si>
    <t>（１８）_ア</t>
    <phoneticPr fontId="2"/>
  </si>
  <si>
    <t>（１８）_イ</t>
  </si>
  <si>
    <t>（１８）_イ</t>
    <phoneticPr fontId="2"/>
  </si>
  <si>
    <t>医療機器等整備費</t>
    <rPh sb="0" eb="2">
      <t>イリョウ</t>
    </rPh>
    <rPh sb="2" eb="4">
      <t>キキ</t>
    </rPh>
    <rPh sb="4" eb="5">
      <t>トウ</t>
    </rPh>
    <rPh sb="5" eb="8">
      <t>セイビヒ</t>
    </rPh>
    <phoneticPr fontId="2"/>
  </si>
  <si>
    <t>設備費</t>
    <rPh sb="0" eb="2">
      <t>セツビ</t>
    </rPh>
    <rPh sb="2" eb="3">
      <t>ヒ</t>
    </rPh>
    <phoneticPr fontId="2"/>
  </si>
  <si>
    <t>医療機器等整備費</t>
    <phoneticPr fontId="2"/>
  </si>
  <si>
    <t>　　　この総括表（Excelファイル）は、事業計画書、交付申請書、実績報告書提出時に担当者宛メールでお送り下さい。</t>
    <rPh sb="5" eb="8">
      <t>ソウカツヒョウ</t>
    </rPh>
    <rPh sb="21" eb="23">
      <t>ジギョウ</t>
    </rPh>
    <rPh sb="23" eb="25">
      <t>ケイカク</t>
    </rPh>
    <rPh sb="25" eb="26">
      <t>ショ</t>
    </rPh>
    <rPh sb="27" eb="29">
      <t>コウフ</t>
    </rPh>
    <rPh sb="29" eb="32">
      <t>シンセイショ</t>
    </rPh>
    <rPh sb="33" eb="35">
      <t>ジッセキ</t>
    </rPh>
    <rPh sb="35" eb="38">
      <t>ホウコクショ</t>
    </rPh>
    <rPh sb="38" eb="40">
      <t>テイシュツ</t>
    </rPh>
    <rPh sb="40" eb="41">
      <t>ジ</t>
    </rPh>
    <rPh sb="42" eb="45">
      <t>タントウシャ</t>
    </rPh>
    <rPh sb="45" eb="46">
      <t>アテ</t>
    </rPh>
    <rPh sb="51" eb="52">
      <t>オク</t>
    </rPh>
    <rPh sb="53" eb="54">
      <t>クダ</t>
    </rPh>
    <phoneticPr fontId="2"/>
  </si>
  <si>
    <t>事業計画総括表</t>
  </si>
  <si>
    <t>○○○○年度　医療施設等　設備　整備費補助金(実践的な手術手技向上研修設備整備事業)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</si>
</sst>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@\)"/>
    <numFmt numFmtId="177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/>
    <xf numFmtId="38" fontId="4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12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/>
    <xf numFmtId="0" fontId="6" fillId="0" borderId="0" xfId="0" applyFont="1"/>
    <xf numFmtId="0" fontId="4" fillId="2" borderId="1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right" vertical="center" wrapText="1"/>
    </xf>
    <xf numFmtId="57" fontId="4" fillId="2" borderId="13" xfId="0" applyNumberFormat="1" applyFont="1" applyFill="1" applyBorder="1" applyAlignment="1">
      <alignment horizontal="right" vertical="center" wrapText="1"/>
    </xf>
    <xf numFmtId="38" fontId="4" fillId="2" borderId="12" xfId="1" applyFont="1" applyFill="1" applyBorder="1" applyAlignment="1">
      <alignment horizontal="left" vertical="center" wrapText="1"/>
    </xf>
    <xf numFmtId="177" fontId="4" fillId="2" borderId="13" xfId="1" applyNumberFormat="1" applyFont="1" applyFill="1" applyBorder="1" applyAlignment="1">
      <alignment vertical="center" wrapText="1"/>
    </xf>
    <xf numFmtId="177" fontId="4" fillId="2" borderId="12" xfId="1" applyNumberFormat="1" applyFont="1" applyFill="1" applyBorder="1" applyAlignment="1">
      <alignment vertical="center" wrapText="1"/>
    </xf>
    <xf numFmtId="57" fontId="4" fillId="2" borderId="12" xfId="1" applyNumberFormat="1" applyFont="1" applyFill="1" applyBorder="1" applyAlignment="1">
      <alignment horizontal="left" vertical="center" wrapText="1"/>
    </xf>
    <xf numFmtId="57" fontId="4" fillId="2" borderId="14" xfId="1" applyNumberFormat="1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57" fontId="4" fillId="2" borderId="10" xfId="0" applyNumberFormat="1" applyFont="1" applyFill="1" applyBorder="1" applyAlignment="1">
      <alignment horizontal="right" vertical="center" wrapText="1"/>
    </xf>
    <xf numFmtId="57" fontId="4" fillId="2" borderId="10" xfId="0" applyNumberFormat="1" applyFont="1" applyFill="1" applyBorder="1" applyAlignment="1">
      <alignment horizontal="left" vertical="center" wrapText="1"/>
    </xf>
    <xf numFmtId="38" fontId="4" fillId="2" borderId="9" xfId="1" applyFont="1" applyFill="1" applyBorder="1" applyAlignment="1">
      <alignment horizontal="left" vertical="center" wrapText="1"/>
    </xf>
    <xf numFmtId="38" fontId="4" fillId="2" borderId="1" xfId="1" applyFont="1" applyFill="1" applyBorder="1" applyAlignment="1">
      <alignment horizontal="left" vertical="center" wrapText="1"/>
    </xf>
    <xf numFmtId="177" fontId="4" fillId="2" borderId="10" xfId="1" applyNumberFormat="1" applyFont="1" applyFill="1" applyBorder="1" applyAlignment="1">
      <alignment vertical="center" wrapText="1"/>
    </xf>
    <xf numFmtId="177" fontId="4" fillId="2" borderId="9" xfId="1" applyNumberFormat="1" applyFont="1" applyFill="1" applyBorder="1" applyAlignment="1">
      <alignment vertical="center" wrapText="1"/>
    </xf>
    <xf numFmtId="57" fontId="4" fillId="2" borderId="9" xfId="1" applyNumberFormat="1" applyFont="1" applyFill="1" applyBorder="1" applyAlignment="1">
      <alignment horizontal="left" vertical="center" wrapText="1"/>
    </xf>
    <xf numFmtId="57" fontId="4" fillId="2" borderId="11" xfId="1" applyNumberFormat="1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right" vertical="center" wrapText="1"/>
    </xf>
    <xf numFmtId="12" fontId="4" fillId="0" borderId="1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12" xfId="1" applyNumberFormat="1" applyFont="1" applyFill="1" applyBorder="1" applyAlignment="1">
      <alignment horizontal="left" vertical="center" wrapText="1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57" fontId="3" fillId="0" borderId="0" xfId="1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177" fontId="4" fillId="0" borderId="13" xfId="1" applyNumberFormat="1" applyFont="1" applyFill="1" applyBorder="1" applyAlignment="1">
      <alignment vertical="center" wrapText="1"/>
    </xf>
    <xf numFmtId="177" fontId="4" fillId="0" borderId="12" xfId="1" applyNumberFormat="1" applyFont="1" applyFill="1" applyBorder="1" applyAlignment="1">
      <alignment vertical="center" wrapText="1"/>
    </xf>
    <xf numFmtId="38" fontId="6" fillId="0" borderId="0" xfId="1" applyFont="1" applyFill="1" applyAlignment="1">
      <alignment vertical="center"/>
    </xf>
    <xf numFmtId="38" fontId="4" fillId="0" borderId="2" xfId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top" wrapText="1"/>
    </xf>
    <xf numFmtId="57" fontId="4" fillId="0" borderId="7" xfId="1" applyNumberFormat="1" applyFont="1" applyFill="1" applyBorder="1" applyAlignment="1">
      <alignment horizontal="center" vertical="top" wrapText="1"/>
    </xf>
    <xf numFmtId="38" fontId="4" fillId="0" borderId="6" xfId="1" applyFont="1" applyFill="1" applyBorder="1" applyAlignment="1">
      <alignment horizontal="center" vertical="top" wrapText="1"/>
    </xf>
    <xf numFmtId="38" fontId="4" fillId="0" borderId="6" xfId="1" applyFont="1" applyFill="1" applyBorder="1" applyAlignment="1">
      <alignment vertical="top" wrapText="1"/>
    </xf>
    <xf numFmtId="38" fontId="4" fillId="0" borderId="7" xfId="1" applyFont="1" applyFill="1" applyBorder="1" applyAlignment="1">
      <alignment horizontal="center" vertical="top" wrapText="1"/>
    </xf>
    <xf numFmtId="38" fontId="4" fillId="0" borderId="7" xfId="1" applyFont="1" applyFill="1" applyBorder="1" applyAlignment="1">
      <alignment horizontal="right" vertical="top" wrapText="1"/>
    </xf>
    <xf numFmtId="38" fontId="4" fillId="0" borderId="6" xfId="1" applyFont="1" applyFill="1" applyBorder="1" applyAlignment="1">
      <alignment horizontal="right" vertical="top" wrapText="1"/>
    </xf>
    <xf numFmtId="57" fontId="4" fillId="0" borderId="6" xfId="1" applyNumberFormat="1" applyFont="1" applyFill="1" applyBorder="1" applyAlignment="1">
      <alignment vertical="top" wrapText="1"/>
    </xf>
    <xf numFmtId="38" fontId="4" fillId="0" borderId="8" xfId="1" applyFont="1" applyFill="1" applyBorder="1" applyAlignment="1">
      <alignment vertical="top" wrapText="1"/>
    </xf>
    <xf numFmtId="38" fontId="4" fillId="0" borderId="0" xfId="1" applyFont="1" applyFill="1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4" fillId="0" borderId="0" xfId="0" applyFont="1" applyAlignment="1"/>
    <xf numFmtId="0" fontId="8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/>
    <xf numFmtId="0" fontId="4" fillId="0" borderId="14" xfId="0" applyFont="1" applyBorder="1" applyAlignment="1"/>
    <xf numFmtId="0" fontId="4" fillId="0" borderId="12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/>
    <xf numFmtId="12" fontId="4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2" xfId="1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/>
    </xf>
    <xf numFmtId="38" fontId="4" fillId="4" borderId="2" xfId="1" applyFont="1" applyFill="1" applyBorder="1" applyAlignment="1">
      <alignment vertical="center"/>
    </xf>
    <xf numFmtId="57" fontId="4" fillId="4" borderId="2" xfId="1" applyNumberFormat="1" applyFont="1" applyFill="1" applyBorder="1" applyAlignment="1">
      <alignment horizontal="center" vertical="center"/>
    </xf>
    <xf numFmtId="57" fontId="4" fillId="4" borderId="3" xfId="1" applyNumberFormat="1" applyFont="1" applyFill="1" applyBorder="1" applyAlignment="1">
      <alignment horizontal="center" vertical="center"/>
    </xf>
    <xf numFmtId="57" fontId="4" fillId="4" borderId="4" xfId="1" applyNumberFormat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38" fontId="4" fillId="4" borderId="3" xfId="1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right" vertical="center"/>
    </xf>
    <xf numFmtId="176" fontId="4" fillId="4" borderId="2" xfId="0" applyNumberFormat="1" applyFont="1" applyFill="1" applyBorder="1" applyAlignment="1">
      <alignment horizontal="right" vertical="center"/>
    </xf>
    <xf numFmtId="57" fontId="4" fillId="4" borderId="3" xfId="1" applyNumberFormat="1" applyFont="1" applyFill="1" applyBorder="1" applyAlignment="1">
      <alignment vertical="center"/>
    </xf>
    <xf numFmtId="38" fontId="4" fillId="4" borderId="5" xfId="1" applyFont="1" applyFill="1" applyBorder="1" applyAlignment="1">
      <alignment vertical="center"/>
    </xf>
    <xf numFmtId="38" fontId="4" fillId="4" borderId="6" xfId="1" applyFont="1" applyFill="1" applyBorder="1" applyAlignment="1">
      <alignment horizontal="center" vertical="center" wrapText="1"/>
    </xf>
    <xf numFmtId="57" fontId="4" fillId="4" borderId="7" xfId="1" applyNumberFormat="1" applyFont="1" applyFill="1" applyBorder="1" applyAlignment="1">
      <alignment horizontal="center" vertical="center"/>
    </xf>
    <xf numFmtId="57" fontId="4" fillId="4" borderId="7" xfId="1" applyNumberFormat="1" applyFont="1" applyFill="1" applyBorder="1" applyAlignment="1">
      <alignment horizontal="centerContinuous" vertical="center" wrapText="1"/>
    </xf>
    <xf numFmtId="57" fontId="4" fillId="4" borderId="0" xfId="1" applyNumberFormat="1" applyFont="1" applyFill="1" applyBorder="1" applyAlignment="1">
      <alignment horizontal="centerContinuous" vertical="center" wrapText="1"/>
    </xf>
    <xf numFmtId="57" fontId="4" fillId="4" borderId="6" xfId="1" applyNumberFormat="1" applyFont="1" applyFill="1" applyBorder="1" applyAlignment="1">
      <alignment horizontal="center" vertical="center"/>
    </xf>
    <xf numFmtId="38" fontId="4" fillId="4" borderId="6" xfId="1" applyFont="1" applyFill="1" applyBorder="1" applyAlignment="1">
      <alignment horizontal="center" vertical="center"/>
    </xf>
    <xf numFmtId="38" fontId="4" fillId="4" borderId="6" xfId="1" applyFont="1" applyFill="1" applyBorder="1" applyAlignment="1">
      <alignment vertical="center" wrapText="1"/>
    </xf>
    <xf numFmtId="38" fontId="4" fillId="4" borderId="7" xfId="1" applyFont="1" applyFill="1" applyBorder="1" applyAlignment="1">
      <alignment horizontal="center" vertical="center"/>
    </xf>
    <xf numFmtId="38" fontId="4" fillId="4" borderId="7" xfId="1" applyFont="1" applyFill="1" applyBorder="1" applyAlignment="1">
      <alignment horizontal="center" vertical="center" wrapText="1"/>
    </xf>
    <xf numFmtId="40" fontId="4" fillId="4" borderId="7" xfId="1" applyNumberFormat="1" applyFont="1" applyFill="1" applyBorder="1" applyAlignment="1">
      <alignment horizontal="center" vertical="center" wrapText="1"/>
    </xf>
    <xf numFmtId="40" fontId="4" fillId="4" borderId="7" xfId="1" applyNumberFormat="1" applyFont="1" applyFill="1" applyBorder="1" applyAlignment="1">
      <alignment horizontal="centerContinuous" vertical="center"/>
    </xf>
    <xf numFmtId="57" fontId="4" fillId="4" borderId="7" xfId="1" applyNumberFormat="1" applyFont="1" applyFill="1" applyBorder="1" applyAlignment="1">
      <alignment horizontal="centerContinuous" vertical="center"/>
    </xf>
    <xf numFmtId="38" fontId="4" fillId="4" borderId="8" xfId="1" applyFont="1" applyFill="1" applyBorder="1" applyAlignment="1">
      <alignment horizontal="centerContinuous" vertical="center"/>
    </xf>
    <xf numFmtId="38" fontId="4" fillId="4" borderId="9" xfId="1" applyFont="1" applyFill="1" applyBorder="1" applyAlignment="1">
      <alignment vertical="center"/>
    </xf>
    <xf numFmtId="57" fontId="4" fillId="4" borderId="9" xfId="1" applyNumberFormat="1" applyFont="1" applyFill="1" applyBorder="1" applyAlignment="1">
      <alignment horizontal="center" vertical="center"/>
    </xf>
    <xf numFmtId="57" fontId="4" fillId="4" borderId="10" xfId="1" applyNumberFormat="1" applyFont="1" applyFill="1" applyBorder="1" applyAlignment="1">
      <alignment horizontal="center" vertical="center"/>
    </xf>
    <xf numFmtId="57" fontId="4" fillId="4" borderId="1" xfId="1" applyNumberFormat="1" applyFont="1" applyFill="1" applyBorder="1" applyAlignment="1">
      <alignment horizontal="center" vertical="center"/>
    </xf>
    <xf numFmtId="38" fontId="4" fillId="4" borderId="10" xfId="1" applyFont="1" applyFill="1" applyBorder="1" applyAlignment="1">
      <alignment vertical="center"/>
    </xf>
    <xf numFmtId="38" fontId="4" fillId="4" borderId="10" xfId="1" applyFont="1" applyFill="1" applyBorder="1" applyAlignment="1">
      <alignment horizontal="center" vertical="center"/>
    </xf>
    <xf numFmtId="40" fontId="4" fillId="4" borderId="10" xfId="1" applyNumberFormat="1" applyFont="1" applyFill="1" applyBorder="1" applyAlignment="1">
      <alignment horizontal="center" vertical="center"/>
    </xf>
    <xf numFmtId="38" fontId="4" fillId="4" borderId="9" xfId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 wrapText="1"/>
    </xf>
    <xf numFmtId="57" fontId="3" fillId="2" borderId="1" xfId="1" applyNumberFormat="1" applyFont="1" applyFill="1" applyBorder="1" applyAlignment="1">
      <alignment vertical="center" shrinkToFit="1"/>
    </xf>
    <xf numFmtId="38" fontId="6" fillId="2" borderId="1" xfId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9"/>
  <sheetViews>
    <sheetView showGridLines="0" tabSelected="1" view="pageBreakPreview" zoomScaleNormal="75" zoomScaleSheetLayoutView="100" workbookViewId="0">
      <pane xSplit="1" ySplit="5" topLeftCell="B6" activePane="bottomRight" state="frozen"/>
      <selection activeCell="B12" sqref="B12"/>
      <selection pane="topRight" activeCell="B12" sqref="B12"/>
      <selection pane="bottomLeft" activeCell="B12" sqref="B12"/>
      <selection pane="bottomRight" activeCell="B1" sqref="B1:J1"/>
    </sheetView>
  </sheetViews>
  <sheetFormatPr defaultRowHeight="12" outlineLevelCol="1" x14ac:dyDescent="0.15"/>
  <cols>
    <col min="1" max="1" width="6" style="1" customWidth="1" outlineLevel="1"/>
    <col min="2" max="2" width="9" style="1"/>
    <col min="3" max="3" width="9.125" style="6" hidden="1" customWidth="1" outlineLevel="1"/>
    <col min="4" max="4" width="13.625" style="1" hidden="1" customWidth="1" outlineLevel="1"/>
    <col min="5" max="5" width="9.125" style="1" hidden="1" customWidth="1" outlineLevel="1"/>
    <col min="6" max="6" width="13.625" style="1" hidden="1" customWidth="1" outlineLevel="1"/>
    <col min="7" max="7" width="12.25" style="1" customWidth="1" collapsed="1"/>
    <col min="8" max="8" width="11.25" style="1" bestFit="1" customWidth="1"/>
    <col min="9" max="9" width="31.25" style="6" customWidth="1"/>
    <col min="10" max="10" width="22.625" style="6" bestFit="1" customWidth="1"/>
    <col min="11" max="11" width="9.5" style="6" hidden="1" customWidth="1" outlineLevel="1"/>
    <col min="12" max="12" width="9.375" style="6" hidden="1" customWidth="1" outlineLevel="1"/>
    <col min="13" max="13" width="16.625" style="1" customWidth="1" collapsed="1"/>
    <col min="14" max="14" width="12.125" style="1" customWidth="1"/>
    <col min="15" max="15" width="12.625" style="1" customWidth="1"/>
    <col min="16" max="16" width="8.625" style="1" customWidth="1"/>
    <col min="17" max="23" width="12.625" style="1" customWidth="1"/>
    <col min="24" max="27" width="12.625" style="1" hidden="1" customWidth="1" outlineLevel="1"/>
    <col min="28" max="28" width="9" style="1" hidden="1" customWidth="1" outlineLevel="1"/>
    <col min="29" max="29" width="13.125" style="1" hidden="1" customWidth="1" outlineLevel="1"/>
    <col min="30" max="30" width="12.625" style="1" customWidth="1" collapsed="1"/>
    <col min="31" max="31" width="20.625" style="1" customWidth="1"/>
    <col min="32" max="16384" width="9" style="1"/>
  </cols>
  <sheetData>
    <row r="1" spans="1:31" s="30" customFormat="1" ht="24" x14ac:dyDescent="0.15">
      <c r="A1" s="54"/>
      <c r="B1" s="117" t="s">
        <v>92</v>
      </c>
      <c r="C1" s="117"/>
      <c r="D1" s="117"/>
      <c r="E1" s="117"/>
      <c r="F1" s="117"/>
      <c r="G1" s="117"/>
      <c r="H1" s="117"/>
      <c r="I1" s="117"/>
      <c r="J1" s="117"/>
      <c r="K1" s="118" t="s">
        <v>91</v>
      </c>
      <c r="L1" s="118"/>
      <c r="M1" s="118"/>
      <c r="N1" s="118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1"/>
      <c r="AA1" s="32"/>
    </row>
    <row r="2" spans="1:31" s="2" customFormat="1" x14ac:dyDescent="0.15">
      <c r="A2" s="82"/>
      <c r="B2" s="83"/>
      <c r="C2" s="84"/>
      <c r="D2" s="85"/>
      <c r="E2" s="84"/>
      <c r="F2" s="85"/>
      <c r="G2" s="83"/>
      <c r="H2" s="83"/>
      <c r="I2" s="86"/>
      <c r="J2" s="86"/>
      <c r="K2" s="86"/>
      <c r="L2" s="86"/>
      <c r="M2" s="82"/>
      <c r="N2" s="87"/>
      <c r="O2" s="88" t="s">
        <v>0</v>
      </c>
      <c r="P2" s="88" t="s">
        <v>1</v>
      </c>
      <c r="Q2" s="88" t="s">
        <v>2</v>
      </c>
      <c r="R2" s="88" t="s">
        <v>3</v>
      </c>
      <c r="S2" s="88" t="s">
        <v>4</v>
      </c>
      <c r="T2" s="88" t="s">
        <v>5</v>
      </c>
      <c r="U2" s="88" t="s">
        <v>6</v>
      </c>
      <c r="V2" s="88" t="s">
        <v>7</v>
      </c>
      <c r="W2" s="88" t="s">
        <v>8</v>
      </c>
      <c r="X2" s="89" t="s">
        <v>9</v>
      </c>
      <c r="Y2" s="88" t="s">
        <v>10</v>
      </c>
      <c r="Z2" s="88" t="s">
        <v>11</v>
      </c>
      <c r="AA2" s="88" t="s">
        <v>12</v>
      </c>
      <c r="AB2" s="90"/>
      <c r="AC2" s="91"/>
      <c r="AD2" s="82"/>
      <c r="AE2" s="82"/>
    </row>
    <row r="3" spans="1:31" s="2" customFormat="1" ht="36" x14ac:dyDescent="0.15">
      <c r="A3" s="92" t="s">
        <v>22</v>
      </c>
      <c r="B3" s="93" t="s">
        <v>13</v>
      </c>
      <c r="C3" s="94" t="s">
        <v>21</v>
      </c>
      <c r="D3" s="95"/>
      <c r="E3" s="94" t="s">
        <v>14</v>
      </c>
      <c r="F3" s="95"/>
      <c r="G3" s="96" t="s">
        <v>15</v>
      </c>
      <c r="H3" s="96" t="s">
        <v>77</v>
      </c>
      <c r="I3" s="97" t="s">
        <v>23</v>
      </c>
      <c r="J3" s="92" t="s">
        <v>24</v>
      </c>
      <c r="K3" s="98" t="s">
        <v>66</v>
      </c>
      <c r="L3" s="92" t="s">
        <v>67</v>
      </c>
      <c r="M3" s="97" t="s">
        <v>25</v>
      </c>
      <c r="N3" s="99" t="s">
        <v>26</v>
      </c>
      <c r="O3" s="99" t="s">
        <v>16</v>
      </c>
      <c r="P3" s="100" t="s">
        <v>27</v>
      </c>
      <c r="Q3" s="99" t="s">
        <v>17</v>
      </c>
      <c r="R3" s="101" t="s">
        <v>36</v>
      </c>
      <c r="S3" s="102" t="s">
        <v>28</v>
      </c>
      <c r="T3" s="99" t="s">
        <v>29</v>
      </c>
      <c r="U3" s="100" t="s">
        <v>37</v>
      </c>
      <c r="V3" s="100" t="s">
        <v>38</v>
      </c>
      <c r="W3" s="100" t="s">
        <v>39</v>
      </c>
      <c r="X3" s="92" t="s">
        <v>30</v>
      </c>
      <c r="Y3" s="100" t="s">
        <v>31</v>
      </c>
      <c r="Z3" s="100" t="s">
        <v>32</v>
      </c>
      <c r="AA3" s="100" t="s">
        <v>33</v>
      </c>
      <c r="AB3" s="103" t="s">
        <v>18</v>
      </c>
      <c r="AC3" s="104"/>
      <c r="AD3" s="97" t="s">
        <v>34</v>
      </c>
      <c r="AE3" s="97" t="s">
        <v>35</v>
      </c>
    </row>
    <row r="4" spans="1:31" s="3" customFormat="1" x14ac:dyDescent="0.15">
      <c r="A4" s="105"/>
      <c r="B4" s="106"/>
      <c r="C4" s="107"/>
      <c r="D4" s="108"/>
      <c r="E4" s="107"/>
      <c r="F4" s="108"/>
      <c r="G4" s="107"/>
      <c r="H4" s="107"/>
      <c r="I4" s="105"/>
      <c r="J4" s="109"/>
      <c r="K4" s="109"/>
      <c r="L4" s="109"/>
      <c r="M4" s="110"/>
      <c r="N4" s="109"/>
      <c r="O4" s="110"/>
      <c r="P4" s="110"/>
      <c r="Q4" s="111"/>
      <c r="R4" s="111"/>
      <c r="S4" s="110"/>
      <c r="T4" s="110"/>
      <c r="U4" s="110"/>
      <c r="V4" s="110"/>
      <c r="W4" s="110"/>
      <c r="X4" s="112"/>
      <c r="Y4" s="110"/>
      <c r="Z4" s="110"/>
      <c r="AA4" s="113"/>
      <c r="AB4" s="109"/>
      <c r="AC4" s="114"/>
      <c r="AD4" s="115" t="s">
        <v>19</v>
      </c>
      <c r="AE4" s="105"/>
    </row>
    <row r="5" spans="1:31" s="65" customFormat="1" x14ac:dyDescent="0.15">
      <c r="A5" s="55"/>
      <c r="B5" s="56"/>
      <c r="C5" s="57"/>
      <c r="D5" s="57"/>
      <c r="E5" s="57"/>
      <c r="F5" s="57"/>
      <c r="G5" s="57"/>
      <c r="H5" s="57"/>
      <c r="I5" s="58"/>
      <c r="J5" s="58"/>
      <c r="K5" s="58"/>
      <c r="L5" s="58"/>
      <c r="M5" s="59"/>
      <c r="N5" s="60"/>
      <c r="O5" s="61" t="s">
        <v>20</v>
      </c>
      <c r="P5" s="61" t="s">
        <v>20</v>
      </c>
      <c r="Q5" s="61" t="s">
        <v>20</v>
      </c>
      <c r="R5" s="61" t="s">
        <v>20</v>
      </c>
      <c r="S5" s="61" t="s">
        <v>20</v>
      </c>
      <c r="T5" s="61" t="s">
        <v>20</v>
      </c>
      <c r="U5" s="61" t="s">
        <v>20</v>
      </c>
      <c r="V5" s="61" t="s">
        <v>20</v>
      </c>
      <c r="W5" s="61" t="s">
        <v>20</v>
      </c>
      <c r="X5" s="62" t="s">
        <v>20</v>
      </c>
      <c r="Y5" s="61" t="s">
        <v>20</v>
      </c>
      <c r="Z5" s="61" t="s">
        <v>20</v>
      </c>
      <c r="AA5" s="61" t="s">
        <v>20</v>
      </c>
      <c r="AB5" s="63"/>
      <c r="AC5" s="64"/>
      <c r="AD5" s="59"/>
      <c r="AE5" s="55"/>
    </row>
    <row r="6" spans="1:31" s="5" customFormat="1" x14ac:dyDescent="0.15">
      <c r="A6" s="4">
        <v>1</v>
      </c>
      <c r="B6" s="8"/>
      <c r="C6" s="9"/>
      <c r="D6" s="8"/>
      <c r="E6" s="10"/>
      <c r="F6" s="8"/>
      <c r="G6" s="116"/>
      <c r="H6" s="8"/>
      <c r="I6" s="28" t="str">
        <f>IFERROR(VLOOKUP(H6,事業区分!$B$7:$C$8,2,0),"")</f>
        <v/>
      </c>
      <c r="J6" s="11"/>
      <c r="K6" s="78" t="str">
        <f>IFERROR(VLOOKUP(CONCATENATE(H6,I6),事業区分!$A$7:$H$1048576,8,0),"")</f>
        <v/>
      </c>
      <c r="L6" s="26" t="str">
        <f>IFERROR(INDEX(補助率!$C$5:$V$6,MATCH(I6,補助率!$B$5:$B$6,0),MATCH(J6,補助率!$C$4:$V$4,0)),"")</f>
        <v/>
      </c>
      <c r="M6" s="11"/>
      <c r="N6" s="8"/>
      <c r="O6" s="12"/>
      <c r="P6" s="12"/>
      <c r="Q6" s="52">
        <f>O6-P6</f>
        <v>0</v>
      </c>
      <c r="R6" s="12"/>
      <c r="S6" s="12"/>
      <c r="T6" s="53">
        <f>MIN(R6,S6)</f>
        <v>0</v>
      </c>
      <c r="U6" s="12"/>
      <c r="V6" s="52" t="str">
        <f t="shared" ref="V6:V10" si="0">IF(K6=1,MIN(Q6,T6),IF(K6=2,MIN(Q6,T6,U6),IF(K6=3,MIN(MIN(Q6,T6)*3/4,U6),IF(K6=4,MIN(MIN(Q6,T6)*L6,U6),IF(K6=5,MIN(MIN(Q6,T6)*2/3,U6),"")))))</f>
        <v/>
      </c>
      <c r="W6" s="52" t="str">
        <f>IFERROR(ROUNDDOWN(IF(K6=1,V6*L6,IF(K6=2,V6*L6,IF(K6=3,V6*2/3,IF(K6=4,V6,IF(K6=5,V6*1/2,""))))),-3),"")</f>
        <v/>
      </c>
      <c r="X6" s="13"/>
      <c r="Y6" s="12"/>
      <c r="Z6" s="53" t="str">
        <f>IFERROR(ROUNDDOWN(IF(K6=1,V6*L6,IF(K6=2,V6*L6,IF(K6=3,V6*2/3,IF(K6=4,V6,IF(K6=5,V6*1/2,""))))),-3),"")</f>
        <v/>
      </c>
      <c r="AA6" s="53" t="str">
        <f>IFERROR(Y6-Z6,"")</f>
        <v/>
      </c>
      <c r="AB6" s="14"/>
      <c r="AC6" s="15"/>
      <c r="AD6" s="14"/>
      <c r="AE6" s="11"/>
    </row>
    <row r="7" spans="1:31" s="5" customFormat="1" x14ac:dyDescent="0.15">
      <c r="A7" s="4">
        <v>2</v>
      </c>
      <c r="B7" s="16"/>
      <c r="C7" s="17"/>
      <c r="D7" s="16"/>
      <c r="E7" s="17"/>
      <c r="F7" s="18"/>
      <c r="G7" s="116"/>
      <c r="H7" s="8"/>
      <c r="I7" s="28" t="str">
        <f>IFERROR(VLOOKUP(H7,事業区分!$B$7:$C$8,2,0),"")</f>
        <v/>
      </c>
      <c r="J7" s="11"/>
      <c r="K7" s="78" t="str">
        <f>IFERROR(VLOOKUP(CONCATENATE(H7,I7),事業区分!$A$7:$H$1048576,8,0),"")</f>
        <v/>
      </c>
      <c r="L7" s="26" t="str">
        <f>IFERROR(INDEX(補助率!$C$5:$V$6,MATCH(I7,補助率!$B$5:$B$6,0),MATCH(J7,補助率!$C$4:$V$4,0)),"")</f>
        <v/>
      </c>
      <c r="M7" s="19"/>
      <c r="N7" s="20"/>
      <c r="O7" s="21"/>
      <c r="P7" s="21"/>
      <c r="Q7" s="52">
        <f t="shared" ref="Q7:Q11" si="1">O7-P7</f>
        <v>0</v>
      </c>
      <c r="R7" s="21"/>
      <c r="S7" s="21"/>
      <c r="T7" s="53">
        <f t="shared" ref="T7:T11" si="2">MIN(R7,S7)</f>
        <v>0</v>
      </c>
      <c r="U7" s="21"/>
      <c r="V7" s="52" t="str">
        <f t="shared" si="0"/>
        <v/>
      </c>
      <c r="W7" s="52" t="str">
        <f t="shared" ref="W7:W15" si="3">IFERROR(ROUNDDOWN(IF(K7=1,V7*L7,IF(K7=2,V7*L7,IF(K7=3,V7*2/3,IF(K7=4,V7,IF(K7=5,V7*1/2,""))))),-3),"")</f>
        <v/>
      </c>
      <c r="X7" s="22"/>
      <c r="Y7" s="21"/>
      <c r="Z7" s="53" t="str">
        <f t="shared" ref="Z7:Z11" si="4">IFERROR(ROUNDDOWN(IF(K7=1,V7*L7,IF(K7=2,V7*L7,IF(K7=3,V7*2/3,IF(K7=4,V7,IF(K7=5,V7*1/2,""))))),-3),"")</f>
        <v/>
      </c>
      <c r="AA7" s="53" t="str">
        <f t="shared" ref="AA7:AA11" si="5">IFERROR(Y7-Z7,"")</f>
        <v/>
      </c>
      <c r="AB7" s="23"/>
      <c r="AC7" s="24"/>
      <c r="AD7" s="23"/>
      <c r="AE7" s="19"/>
    </row>
    <row r="8" spans="1:31" s="5" customFormat="1" x14ac:dyDescent="0.15">
      <c r="A8" s="4">
        <v>3</v>
      </c>
      <c r="B8" s="16"/>
      <c r="C8" s="25"/>
      <c r="D8" s="16"/>
      <c r="E8" s="17"/>
      <c r="F8" s="16"/>
      <c r="G8" s="116"/>
      <c r="H8" s="8"/>
      <c r="I8" s="28" t="str">
        <f>IFERROR(VLOOKUP(H8,事業区分!$B$7:$C$8,2,0),"")</f>
        <v/>
      </c>
      <c r="J8" s="11"/>
      <c r="K8" s="78" t="str">
        <f>IFERROR(VLOOKUP(CONCATENATE(H8,I8),事業区分!$A$7:$H$1048576,8,0),"")</f>
        <v/>
      </c>
      <c r="L8" s="26" t="str">
        <f>IFERROR(INDEX(補助率!$C$5:$V$6,MATCH(I8,補助率!$B$5:$B$6,0),MATCH(J8,補助率!$C$4:$V$4,0)),"")</f>
        <v/>
      </c>
      <c r="M8" s="19"/>
      <c r="N8" s="20"/>
      <c r="O8" s="21"/>
      <c r="P8" s="21"/>
      <c r="Q8" s="52">
        <f t="shared" si="1"/>
        <v>0</v>
      </c>
      <c r="R8" s="21"/>
      <c r="S8" s="21"/>
      <c r="T8" s="53">
        <f t="shared" si="2"/>
        <v>0</v>
      </c>
      <c r="U8" s="21"/>
      <c r="V8" s="52" t="str">
        <f t="shared" si="0"/>
        <v/>
      </c>
      <c r="W8" s="52" t="str">
        <f t="shared" si="3"/>
        <v/>
      </c>
      <c r="X8" s="22"/>
      <c r="Y8" s="21"/>
      <c r="Z8" s="53" t="str">
        <f t="shared" si="4"/>
        <v/>
      </c>
      <c r="AA8" s="53" t="str">
        <f t="shared" si="5"/>
        <v/>
      </c>
      <c r="AB8" s="23"/>
      <c r="AC8" s="24"/>
      <c r="AD8" s="23"/>
      <c r="AE8" s="11"/>
    </row>
    <row r="9" spans="1:31" s="5" customFormat="1" x14ac:dyDescent="0.15">
      <c r="A9" s="4">
        <v>4</v>
      </c>
      <c r="B9" s="16"/>
      <c r="C9" s="17"/>
      <c r="D9" s="16"/>
      <c r="E9" s="17"/>
      <c r="F9" s="16"/>
      <c r="G9" s="116"/>
      <c r="H9" s="8"/>
      <c r="I9" s="28" t="str">
        <f>IFERROR(VLOOKUP(H9,事業区分!$B$7:$C$8,2,0),"")</f>
        <v/>
      </c>
      <c r="J9" s="11"/>
      <c r="K9" s="78" t="str">
        <f>IFERROR(VLOOKUP(CONCATENATE(H9,I9),事業区分!$A$7:$H$1048576,8,0),"")</f>
        <v/>
      </c>
      <c r="L9" s="26" t="str">
        <f>IFERROR(INDEX(補助率!$C$5:$V$6,MATCH(I9,補助率!$B$5:$B$6,0),MATCH(J9,補助率!$C$4:$V$4,0)),"")</f>
        <v/>
      </c>
      <c r="M9" s="19"/>
      <c r="N9" s="20"/>
      <c r="O9" s="21"/>
      <c r="P9" s="21"/>
      <c r="Q9" s="52">
        <f t="shared" si="1"/>
        <v>0</v>
      </c>
      <c r="R9" s="21"/>
      <c r="S9" s="21"/>
      <c r="T9" s="53">
        <f t="shared" si="2"/>
        <v>0</v>
      </c>
      <c r="U9" s="21"/>
      <c r="V9" s="52" t="str">
        <f t="shared" si="0"/>
        <v/>
      </c>
      <c r="W9" s="52" t="str">
        <f t="shared" si="3"/>
        <v/>
      </c>
      <c r="X9" s="22"/>
      <c r="Y9" s="21"/>
      <c r="Z9" s="53" t="str">
        <f t="shared" si="4"/>
        <v/>
      </c>
      <c r="AA9" s="53" t="str">
        <f t="shared" si="5"/>
        <v/>
      </c>
      <c r="AB9" s="23"/>
      <c r="AC9" s="24"/>
      <c r="AD9" s="23"/>
      <c r="AE9" s="19"/>
    </row>
    <row r="10" spans="1:31" s="5" customFormat="1" x14ac:dyDescent="0.15">
      <c r="A10" s="4">
        <v>5</v>
      </c>
      <c r="B10" s="16"/>
      <c r="C10" s="17"/>
      <c r="D10" s="16"/>
      <c r="E10" s="17"/>
      <c r="F10" s="18"/>
      <c r="G10" s="116"/>
      <c r="H10" s="8"/>
      <c r="I10" s="28" t="str">
        <f>IFERROR(VLOOKUP(H10,事業区分!$B$7:$C$8,2,0),"")</f>
        <v/>
      </c>
      <c r="J10" s="11"/>
      <c r="K10" s="78" t="str">
        <f>IFERROR(VLOOKUP(CONCATENATE(H10,I10),事業区分!$A$7:$H$1048576,8,0),"")</f>
        <v/>
      </c>
      <c r="L10" s="26" t="str">
        <f>IFERROR(INDEX(補助率!$C$5:$V$6,MATCH(I10,補助率!$B$5:$B$6,0),MATCH(J10,補助率!$C$4:$V$4,0)),"")</f>
        <v/>
      </c>
      <c r="M10" s="19"/>
      <c r="N10" s="20"/>
      <c r="O10" s="21"/>
      <c r="P10" s="21"/>
      <c r="Q10" s="52">
        <f t="shared" si="1"/>
        <v>0</v>
      </c>
      <c r="R10" s="21"/>
      <c r="S10" s="21"/>
      <c r="T10" s="53">
        <f t="shared" si="2"/>
        <v>0</v>
      </c>
      <c r="U10" s="21"/>
      <c r="V10" s="52" t="str">
        <f t="shared" si="0"/>
        <v/>
      </c>
      <c r="W10" s="52" t="str">
        <f t="shared" si="3"/>
        <v/>
      </c>
      <c r="X10" s="22"/>
      <c r="Y10" s="21"/>
      <c r="Z10" s="53" t="str">
        <f t="shared" si="4"/>
        <v/>
      </c>
      <c r="AA10" s="53" t="str">
        <f t="shared" si="5"/>
        <v/>
      </c>
      <c r="AB10" s="23"/>
      <c r="AC10" s="24"/>
      <c r="AD10" s="23"/>
      <c r="AE10" s="11"/>
    </row>
    <row r="11" spans="1:31" s="5" customFormat="1" x14ac:dyDescent="0.15">
      <c r="A11" s="4">
        <v>6</v>
      </c>
      <c r="B11" s="16"/>
      <c r="C11" s="17"/>
      <c r="D11" s="16"/>
      <c r="E11" s="17"/>
      <c r="F11" s="16"/>
      <c r="G11" s="116"/>
      <c r="H11" s="8"/>
      <c r="I11" s="28" t="str">
        <f>IFERROR(VLOOKUP(H11,事業区分!$B$7:$C$8,2,0),"")</f>
        <v/>
      </c>
      <c r="J11" s="11"/>
      <c r="K11" s="78" t="str">
        <f>IFERROR(VLOOKUP(CONCATENATE(H11,I11),事業区分!$A$7:$H$1048576,8,0),"")</f>
        <v/>
      </c>
      <c r="L11" s="26" t="str">
        <f>IFERROR(INDEX(補助率!$C$5:$V$6,MATCH(I11,補助率!$B$5:$B$6,0),MATCH(J11,補助率!$C$4:$V$4,0)),"")</f>
        <v/>
      </c>
      <c r="M11" s="19"/>
      <c r="N11" s="20"/>
      <c r="O11" s="21"/>
      <c r="P11" s="21"/>
      <c r="Q11" s="52">
        <f t="shared" si="1"/>
        <v>0</v>
      </c>
      <c r="R11" s="21"/>
      <c r="S11" s="21"/>
      <c r="T11" s="53">
        <f t="shared" si="2"/>
        <v>0</v>
      </c>
      <c r="U11" s="21"/>
      <c r="V11" s="52" t="str">
        <f>IF(K11=1,MIN(Q11,T11),IF(K11=2,MIN(Q11,T11,U11),IF(K11=3,MIN(MIN(Q11,T11)*3/4,U11),IF(K11=4,MIN(MIN(Q11,T11)*L11,U11),IF(K11=5,MIN(MIN(Q11,T11)*2/3,U11),"")))))</f>
        <v/>
      </c>
      <c r="W11" s="52" t="str">
        <f t="shared" si="3"/>
        <v/>
      </c>
      <c r="X11" s="22"/>
      <c r="Y11" s="21"/>
      <c r="Z11" s="53" t="str">
        <f t="shared" si="4"/>
        <v/>
      </c>
      <c r="AA11" s="53" t="str">
        <f t="shared" si="5"/>
        <v/>
      </c>
      <c r="AB11" s="23"/>
      <c r="AC11" s="24"/>
      <c r="AD11" s="23"/>
      <c r="AE11" s="11"/>
    </row>
    <row r="12" spans="1:31" s="5" customFormat="1" x14ac:dyDescent="0.15">
      <c r="A12" s="4">
        <v>7</v>
      </c>
      <c r="B12" s="16"/>
      <c r="C12" s="17"/>
      <c r="D12" s="16"/>
      <c r="E12" s="17"/>
      <c r="F12" s="18"/>
      <c r="G12" s="116"/>
      <c r="H12" s="8"/>
      <c r="I12" s="28" t="str">
        <f>IFERROR(VLOOKUP(H12,事業区分!$B$7:$C$8,2,0),"")</f>
        <v/>
      </c>
      <c r="J12" s="11"/>
      <c r="K12" s="78" t="str">
        <f>IFERROR(VLOOKUP(CONCATENATE(H12,I12),事業区分!$A$7:$H$1048576,8,0),"")</f>
        <v/>
      </c>
      <c r="L12" s="26" t="str">
        <f>IFERROR(INDEX(補助率!$C$5:$V$6,MATCH(I12,補助率!$B$5:$B$6,0),MATCH(J12,補助率!$C$4:$V$4,0)),"")</f>
        <v/>
      </c>
      <c r="M12" s="19"/>
      <c r="N12" s="20"/>
      <c r="O12" s="21"/>
      <c r="P12" s="21"/>
      <c r="Q12" s="52">
        <f t="shared" ref="Q12:Q15" si="6">O12-P12</f>
        <v>0</v>
      </c>
      <c r="R12" s="21"/>
      <c r="S12" s="21"/>
      <c r="T12" s="53">
        <f t="shared" ref="T12:T15" si="7">MIN(R12,S12)</f>
        <v>0</v>
      </c>
      <c r="U12" s="21"/>
      <c r="V12" s="52" t="str">
        <f t="shared" ref="V12:V15" si="8">IF(K12=1,MIN(Q12,T12),IF(K12=2,MIN(Q12,T12,U12),IF(K12=3,MIN(MIN(Q12,T12)*3/4,U12),IF(K12=4,MIN(MIN(Q12,T12)*L12,U12),IF(K12=5,MIN(MIN(Q12,T12)*2/3,U12),"")))))</f>
        <v/>
      </c>
      <c r="W12" s="52" t="str">
        <f t="shared" si="3"/>
        <v/>
      </c>
      <c r="X12" s="22"/>
      <c r="Y12" s="21"/>
      <c r="Z12" s="53" t="str">
        <f t="shared" ref="Z12:Z15" si="9">IFERROR(ROUNDDOWN(IF(K12=1,V12*L12,IF(K12=2,V12*L12,IF(K12=3,V12*2/3,IF(K12=4,V12,IF(K12=5,V12*1/2,""))))),-3),"")</f>
        <v/>
      </c>
      <c r="AA12" s="53" t="str">
        <f t="shared" ref="AA12:AA15" si="10">IFERROR(Y12-Z12,"")</f>
        <v/>
      </c>
      <c r="AB12" s="23"/>
      <c r="AC12" s="24"/>
      <c r="AD12" s="23"/>
      <c r="AE12" s="19"/>
    </row>
    <row r="13" spans="1:31" s="5" customFormat="1" x14ac:dyDescent="0.15">
      <c r="A13" s="4">
        <v>8</v>
      </c>
      <c r="B13" s="16"/>
      <c r="C13" s="25"/>
      <c r="D13" s="16"/>
      <c r="E13" s="17"/>
      <c r="F13" s="16"/>
      <c r="G13" s="116"/>
      <c r="H13" s="8"/>
      <c r="I13" s="28" t="str">
        <f>IFERROR(VLOOKUP(H13,事業区分!$B$7:$C$8,2,0),"")</f>
        <v/>
      </c>
      <c r="J13" s="11"/>
      <c r="K13" s="78" t="str">
        <f>IFERROR(VLOOKUP(CONCATENATE(H13,I13),事業区分!$A$7:$H$1048576,8,0),"")</f>
        <v/>
      </c>
      <c r="L13" s="26" t="str">
        <f>IFERROR(INDEX(補助率!$C$5:$V$6,MATCH(I13,補助率!$B$5:$B$6,0),MATCH(J13,補助率!$C$4:$V$4,0)),"")</f>
        <v/>
      </c>
      <c r="M13" s="19"/>
      <c r="N13" s="20"/>
      <c r="O13" s="21"/>
      <c r="P13" s="21"/>
      <c r="Q13" s="52">
        <f t="shared" si="6"/>
        <v>0</v>
      </c>
      <c r="R13" s="21"/>
      <c r="S13" s="21"/>
      <c r="T13" s="53">
        <f t="shared" si="7"/>
        <v>0</v>
      </c>
      <c r="U13" s="21"/>
      <c r="V13" s="52" t="str">
        <f t="shared" si="8"/>
        <v/>
      </c>
      <c r="W13" s="52" t="str">
        <f t="shared" si="3"/>
        <v/>
      </c>
      <c r="X13" s="22"/>
      <c r="Y13" s="21"/>
      <c r="Z13" s="53" t="str">
        <f t="shared" si="9"/>
        <v/>
      </c>
      <c r="AA13" s="53" t="str">
        <f t="shared" si="10"/>
        <v/>
      </c>
      <c r="AB13" s="23"/>
      <c r="AC13" s="24"/>
      <c r="AD13" s="23"/>
      <c r="AE13" s="11"/>
    </row>
    <row r="14" spans="1:31" s="5" customFormat="1" x14ac:dyDescent="0.15">
      <c r="A14" s="4">
        <v>9</v>
      </c>
      <c r="B14" s="16"/>
      <c r="C14" s="17"/>
      <c r="D14" s="16"/>
      <c r="E14" s="17"/>
      <c r="F14" s="16"/>
      <c r="G14" s="116"/>
      <c r="H14" s="8"/>
      <c r="I14" s="28" t="str">
        <f>IFERROR(VLOOKUP(H14,事業区分!$B$7:$C$8,2,0),"")</f>
        <v/>
      </c>
      <c r="J14" s="11"/>
      <c r="K14" s="78" t="str">
        <f>IFERROR(VLOOKUP(CONCATENATE(H14,I14),事業区分!$A$7:$H$1048576,8,0),"")</f>
        <v/>
      </c>
      <c r="L14" s="26" t="str">
        <f>IFERROR(INDEX(補助率!$C$5:$V$6,MATCH(I14,補助率!$B$5:$B$6,0),MATCH(J14,補助率!$C$4:$V$4,0)),"")</f>
        <v/>
      </c>
      <c r="M14" s="19"/>
      <c r="N14" s="20"/>
      <c r="O14" s="21"/>
      <c r="P14" s="21"/>
      <c r="Q14" s="52">
        <f t="shared" si="6"/>
        <v>0</v>
      </c>
      <c r="R14" s="21"/>
      <c r="S14" s="21"/>
      <c r="T14" s="53">
        <f t="shared" si="7"/>
        <v>0</v>
      </c>
      <c r="U14" s="21"/>
      <c r="V14" s="52" t="str">
        <f t="shared" si="8"/>
        <v/>
      </c>
      <c r="W14" s="52" t="str">
        <f t="shared" si="3"/>
        <v/>
      </c>
      <c r="X14" s="22"/>
      <c r="Y14" s="21"/>
      <c r="Z14" s="53" t="str">
        <f t="shared" si="9"/>
        <v/>
      </c>
      <c r="AA14" s="53" t="str">
        <f t="shared" si="10"/>
        <v/>
      </c>
      <c r="AB14" s="23"/>
      <c r="AC14" s="24"/>
      <c r="AD14" s="23"/>
      <c r="AE14" s="19"/>
    </row>
    <row r="15" spans="1:31" s="5" customFormat="1" x14ac:dyDescent="0.15">
      <c r="A15" s="4">
        <v>10</v>
      </c>
      <c r="B15" s="16"/>
      <c r="C15" s="17"/>
      <c r="D15" s="16"/>
      <c r="E15" s="17"/>
      <c r="F15" s="18"/>
      <c r="G15" s="116"/>
      <c r="H15" s="8"/>
      <c r="I15" s="28" t="str">
        <f>IFERROR(VLOOKUP(H15,事業区分!$B$7:$C$8,2,0),"")</f>
        <v/>
      </c>
      <c r="J15" s="11"/>
      <c r="K15" s="78" t="str">
        <f>IFERROR(VLOOKUP(CONCATENATE(H15,I15),事業区分!$A$7:$H$1048576,8,0),"")</f>
        <v/>
      </c>
      <c r="L15" s="26" t="str">
        <f>IFERROR(INDEX(補助率!$C$5:$V$6,MATCH(I15,補助率!$B$5:$B$6,0),MATCH(J15,補助率!$C$4:$V$4,0)),"")</f>
        <v/>
      </c>
      <c r="M15" s="19"/>
      <c r="N15" s="20"/>
      <c r="O15" s="21"/>
      <c r="P15" s="21"/>
      <c r="Q15" s="52">
        <f t="shared" si="6"/>
        <v>0</v>
      </c>
      <c r="R15" s="21"/>
      <c r="S15" s="21"/>
      <c r="T15" s="53">
        <f t="shared" si="7"/>
        <v>0</v>
      </c>
      <c r="U15" s="21"/>
      <c r="V15" s="52" t="str">
        <f t="shared" si="8"/>
        <v/>
      </c>
      <c r="W15" s="52" t="str">
        <f t="shared" si="3"/>
        <v/>
      </c>
      <c r="X15" s="22"/>
      <c r="Y15" s="21"/>
      <c r="Z15" s="53" t="str">
        <f t="shared" si="9"/>
        <v/>
      </c>
      <c r="AA15" s="53" t="str">
        <f t="shared" si="10"/>
        <v/>
      </c>
      <c r="AB15" s="23"/>
      <c r="AC15" s="24"/>
      <c r="AD15" s="23"/>
      <c r="AE15" s="11"/>
    </row>
    <row r="16" spans="1:31" ht="21" x14ac:dyDescent="0.2">
      <c r="B16" s="7" t="s">
        <v>90</v>
      </c>
      <c r="W16" s="27"/>
    </row>
    <row r="17" spans="23:23" x14ac:dyDescent="0.15">
      <c r="W17" s="27"/>
    </row>
    <row r="18" spans="23:23" x14ac:dyDescent="0.15">
      <c r="W18" s="27"/>
    </row>
    <row r="19" spans="23:23" x14ac:dyDescent="0.15">
      <c r="W19" s="27"/>
    </row>
  </sheetData>
  <mergeCells count="2">
    <mergeCell ref="B1:J1"/>
    <mergeCell ref="K1:N1"/>
  </mergeCells>
  <phoneticPr fontId="2"/>
  <dataValidations count="2">
    <dataValidation type="list" allowBlank="1" showInputMessage="1" showErrorMessage="1" sqref="K1:N1" xr:uid="{00000000-0002-0000-0000-000000000000}">
      <formula1>"事業計画総括表,交付申請総括表,実績報告総括表"</formula1>
    </dataValidation>
    <dataValidation type="list" allowBlank="1" showInputMessage="1" showErrorMessage="1" sqref="J6:J15" xr:uid="{00000000-0002-0000-0000-000001000000}">
      <formula1>実践的手術手技向上研修実施機関設備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51" fitToHeight="0" orientation="landscape" blackAndWhite="1" r:id="rId1"/>
  <headerFooter alignWithMargins="0">
    <oddFooter>&amp;C&amp;"ＭＳ ゴシック,標準"&amp;10&amp;P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事業区分!$B$7:$B$8</xm:f>
          </x14:formula1>
          <xm:sqref>H6:H15</xm:sqref>
        </x14:dataValidation>
        <x14:dataValidation type="list" allowBlank="1" showInputMessage="1" showErrorMessage="1" xr:uid="{00000000-0002-0000-0000-000003000000}">
          <x14:formula1>
            <xm:f>事業区分!$C$7</xm:f>
          </x14:formula1>
          <xm:sqref>I6:I15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8"/>
  <sheetViews>
    <sheetView zoomScale="75" zoomScaleNormal="75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C8" sqref="C8"/>
    </sheetView>
  </sheetViews>
  <sheetFormatPr defaultRowHeight="12" x14ac:dyDescent="0.15"/>
  <cols>
    <col min="1" max="1" width="67.5" style="38" hidden="1" customWidth="1"/>
    <col min="2" max="2" width="11.25" style="51" bestFit="1" customWidth="1"/>
    <col min="3" max="3" width="56.875" style="38" bestFit="1" customWidth="1"/>
    <col min="4" max="4" width="18" style="38" bestFit="1" customWidth="1"/>
    <col min="5" max="5" width="23.875" style="38" bestFit="1" customWidth="1"/>
    <col min="6" max="6" width="16.125" style="38" bestFit="1" customWidth="1"/>
    <col min="7" max="7" width="20" style="38" bestFit="1" customWidth="1"/>
    <col min="8" max="8" width="42.25" style="38" bestFit="1" customWidth="1"/>
    <col min="9" max="11" width="13" style="38" customWidth="1"/>
    <col min="12" max="16384" width="9" style="38"/>
  </cols>
  <sheetData>
    <row r="2" spans="1:8" ht="13.5" customHeight="1" x14ac:dyDescent="0.15">
      <c r="B2" s="33" t="s">
        <v>69</v>
      </c>
      <c r="C2" s="34"/>
      <c r="D2" s="35"/>
      <c r="E2" s="35"/>
      <c r="F2" s="35"/>
      <c r="G2" s="36"/>
      <c r="H2" s="37" t="s">
        <v>71</v>
      </c>
    </row>
    <row r="3" spans="1:8" x14ac:dyDescent="0.15">
      <c r="B3" s="39"/>
      <c r="C3" s="119" t="s">
        <v>76</v>
      </c>
      <c r="D3" s="122" t="s">
        <v>68</v>
      </c>
      <c r="E3" s="123"/>
      <c r="F3" s="123"/>
      <c r="G3" s="124"/>
      <c r="H3" s="40" t="s">
        <v>72</v>
      </c>
    </row>
    <row r="4" spans="1:8" x14ac:dyDescent="0.15">
      <c r="B4" s="39"/>
      <c r="C4" s="120"/>
      <c r="D4" s="125"/>
      <c r="E4" s="126"/>
      <c r="F4" s="126"/>
      <c r="G4" s="127"/>
      <c r="H4" s="40" t="s">
        <v>70</v>
      </c>
    </row>
    <row r="5" spans="1:8" x14ac:dyDescent="0.15">
      <c r="B5" s="39"/>
      <c r="C5" s="120"/>
      <c r="D5" s="125"/>
      <c r="E5" s="126"/>
      <c r="F5" s="126"/>
      <c r="G5" s="127"/>
      <c r="H5" s="40" t="s">
        <v>73</v>
      </c>
    </row>
    <row r="6" spans="1:8" x14ac:dyDescent="0.15">
      <c r="B6" s="41"/>
      <c r="C6" s="121"/>
      <c r="D6" s="128"/>
      <c r="E6" s="129"/>
      <c r="F6" s="129"/>
      <c r="G6" s="130"/>
      <c r="H6" s="40" t="s">
        <v>74</v>
      </c>
    </row>
    <row r="7" spans="1:8" x14ac:dyDescent="0.15">
      <c r="A7" s="38" t="str">
        <f t="shared" ref="A7:A8" si="0">CONCATENATE(B7,C7)</f>
        <v>（１８）_ア実践的手術手技向上研修実施機関設備</v>
      </c>
      <c r="B7" s="42" t="s">
        <v>84</v>
      </c>
      <c r="C7" s="43" t="s">
        <v>82</v>
      </c>
      <c r="D7" s="44" t="s">
        <v>87</v>
      </c>
      <c r="E7" s="45"/>
      <c r="F7" s="45"/>
      <c r="G7" s="46"/>
      <c r="H7" s="47">
        <v>1</v>
      </c>
    </row>
    <row r="8" spans="1:8" x14ac:dyDescent="0.15">
      <c r="A8" s="38" t="str">
        <f t="shared" si="0"/>
        <v>（１８）_イ実践的手術手技向上研修実施機関設備</v>
      </c>
      <c r="B8" s="81" t="s">
        <v>86</v>
      </c>
      <c r="C8" s="80" t="s">
        <v>82</v>
      </c>
      <c r="D8" s="79" t="s">
        <v>87</v>
      </c>
      <c r="E8" s="49"/>
      <c r="F8" s="49"/>
      <c r="G8" s="50"/>
      <c r="H8" s="47">
        <v>4</v>
      </c>
    </row>
  </sheetData>
  <mergeCells count="2">
    <mergeCell ref="C3:C6"/>
    <mergeCell ref="D3:G6"/>
  </mergeCells>
  <phoneticPr fontId="2"/>
  <printOptions horizontalCentered="1"/>
  <pageMargins left="0.59055118110236227" right="0.59055118110236227" top="0.59055118110236227" bottom="0.59055118110236227" header="0.39370078740157483" footer="0.39370078740157483"/>
  <pageSetup paperSize="9" scale="7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2" x14ac:dyDescent="0.15"/>
  <cols>
    <col min="1" max="1" width="11.25" style="67" bestFit="1" customWidth="1"/>
    <col min="2" max="2" width="56.875" style="67" bestFit="1" customWidth="1"/>
    <col min="3" max="3" width="9.375" style="67" bestFit="1" customWidth="1"/>
    <col min="4" max="16384" width="9" style="67"/>
  </cols>
  <sheetData>
    <row r="1" spans="1:22" x14ac:dyDescent="0.15">
      <c r="A1" s="66" t="s">
        <v>42</v>
      </c>
    </row>
    <row r="3" spans="1:22" x14ac:dyDescent="0.15">
      <c r="A3" s="131" t="s">
        <v>77</v>
      </c>
      <c r="B3" s="133" t="s">
        <v>40</v>
      </c>
      <c r="C3" s="68" t="s">
        <v>41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0"/>
    </row>
    <row r="4" spans="1:22" ht="48" x14ac:dyDescent="0.15">
      <c r="A4" s="132"/>
      <c r="B4" s="134"/>
      <c r="C4" s="71" t="s">
        <v>43</v>
      </c>
      <c r="D4" s="71" t="s">
        <v>78</v>
      </c>
      <c r="E4" s="71" t="s">
        <v>75</v>
      </c>
      <c r="F4" s="71" t="s">
        <v>44</v>
      </c>
      <c r="G4" s="71" t="s">
        <v>45</v>
      </c>
      <c r="H4" s="71" t="s">
        <v>46</v>
      </c>
      <c r="I4" s="71" t="s">
        <v>47</v>
      </c>
      <c r="J4" s="71" t="s">
        <v>55</v>
      </c>
      <c r="K4" s="71" t="s">
        <v>48</v>
      </c>
      <c r="L4" s="71" t="s">
        <v>56</v>
      </c>
      <c r="M4" s="71" t="s">
        <v>49</v>
      </c>
      <c r="N4" s="71" t="s">
        <v>50</v>
      </c>
      <c r="O4" s="71" t="s">
        <v>80</v>
      </c>
      <c r="P4" s="72" t="s">
        <v>79</v>
      </c>
      <c r="Q4" s="72" t="s">
        <v>51</v>
      </c>
      <c r="R4" s="72" t="s">
        <v>52</v>
      </c>
      <c r="S4" s="72" t="s">
        <v>53</v>
      </c>
      <c r="T4" s="72" t="s">
        <v>54</v>
      </c>
      <c r="U4" s="72" t="s">
        <v>88</v>
      </c>
      <c r="V4" s="72" t="s">
        <v>89</v>
      </c>
    </row>
    <row r="5" spans="1:22" x14ac:dyDescent="0.15">
      <c r="A5" s="43" t="s">
        <v>83</v>
      </c>
      <c r="B5" s="74" t="s">
        <v>81</v>
      </c>
      <c r="C5" s="75">
        <v>0.5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5">
        <v>0.5</v>
      </c>
    </row>
    <row r="6" spans="1:22" x14ac:dyDescent="0.15">
      <c r="A6" s="43" t="s">
        <v>85</v>
      </c>
      <c r="B6" s="74" t="s">
        <v>81</v>
      </c>
      <c r="C6" s="75">
        <v>0.5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5">
        <v>0.5</v>
      </c>
    </row>
  </sheetData>
  <mergeCells count="2">
    <mergeCell ref="A3:A4"/>
    <mergeCell ref="B3:B4"/>
  </mergeCells>
  <phoneticPr fontId="2"/>
  <printOptions horizontalCentered="1"/>
  <pageMargins left="0.59055118110236227" right="0.59055118110236227" top="0.59055118110236227" bottom="0.59055118110236227" header="0.39370078740157483" footer="0.39370078740157483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11"/>
  <sheetViews>
    <sheetView zoomScale="75" zoomScaleNormal="75" workbookViewId="0">
      <selection activeCell="B10" sqref="B10"/>
    </sheetView>
  </sheetViews>
  <sheetFormatPr defaultRowHeight="27.75" customHeight="1" x14ac:dyDescent="0.15"/>
  <cols>
    <col min="1" max="1" width="3" style="38" customWidth="1"/>
    <col min="2" max="2" width="46.875" style="77" customWidth="1"/>
    <col min="3" max="3" width="48.25" style="77" customWidth="1"/>
    <col min="4" max="16384" width="9" style="38"/>
  </cols>
  <sheetData>
    <row r="1" spans="2:3" ht="27.75" customHeight="1" x14ac:dyDescent="0.15">
      <c r="B1" s="76"/>
    </row>
    <row r="3" spans="2:3" ht="27.75" customHeight="1" x14ac:dyDescent="0.15">
      <c r="B3" s="38" t="s">
        <v>63</v>
      </c>
    </row>
    <row r="4" spans="2:3" ht="27.75" customHeight="1" x14ac:dyDescent="0.15">
      <c r="B4" s="38" t="s">
        <v>57</v>
      </c>
    </row>
    <row r="5" spans="2:3" ht="27.75" customHeight="1" x14ac:dyDescent="0.15">
      <c r="B5" s="77" t="s">
        <v>58</v>
      </c>
    </row>
    <row r="6" spans="2:3" ht="27.75" customHeight="1" x14ac:dyDescent="0.15">
      <c r="B6" s="48" t="s">
        <v>59</v>
      </c>
      <c r="C6" s="48" t="s">
        <v>64</v>
      </c>
    </row>
    <row r="8" spans="2:3" ht="27.75" customHeight="1" x14ac:dyDescent="0.15">
      <c r="B8" s="77" t="s">
        <v>60</v>
      </c>
    </row>
    <row r="9" spans="2:3" ht="27.75" customHeight="1" x14ac:dyDescent="0.15">
      <c r="B9" s="38" t="s">
        <v>61</v>
      </c>
    </row>
    <row r="10" spans="2:3" ht="27.75" customHeight="1" x14ac:dyDescent="0.15">
      <c r="B10" s="48" t="s">
        <v>62</v>
      </c>
      <c r="C10" s="48" t="s">
        <v>65</v>
      </c>
    </row>
    <row r="11" spans="2:3" ht="27.75" customHeight="1" x14ac:dyDescent="0.15">
      <c r="B11" s="38"/>
    </row>
  </sheetData>
  <phoneticPr fontId="2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設備</vt:lpstr>
      <vt:lpstr>事業区分</vt:lpstr>
      <vt:lpstr>補助率</vt:lpstr>
      <vt:lpstr>作成要領</vt:lpstr>
      <vt:lpstr>実践的手術手技向上研修実施機関設備</vt:lpstr>
    </vt:vector>
  </TitlesOfParts>
  <Company>厚生省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厚生省本省</dc:creator>
  <cp:lastModifiedBy>user</cp:lastModifiedBy>
  <cp:lastPrinted>2018-03-02T00:03:28Z</cp:lastPrinted>
  <dcterms:created xsi:type="dcterms:W3CDTF">2000-07-04T04:40:42Z</dcterms:created>
  <dcterms:modified xsi:type="dcterms:W3CDTF">2018-04-24T01:18:15Z</dcterms:modified>
</cp:coreProperties>
</file>